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QtrBS 31032002" sheetId="1" r:id="rId1"/>
  </sheets>
  <externalReferences>
    <externalReference r:id="rId4"/>
  </externalReferences>
  <definedNames>
    <definedName name="_xlnm.Print_Area" localSheetId="0">'QtrBS 31032002'!$A$1:$Q$70</definedName>
  </definedNames>
  <calcPr fullCalcOnLoad="1"/>
</workbook>
</file>

<file path=xl/sharedStrings.xml><?xml version="1.0" encoding="utf-8"?>
<sst xmlns="http://schemas.openxmlformats.org/spreadsheetml/2006/main" count="53" uniqueCount="47">
  <si>
    <t>CONSOLIDATED BALANCE SHEET</t>
  </si>
  <si>
    <t>As At</t>
  </si>
  <si>
    <t>End of</t>
  </si>
  <si>
    <t>Preceding Year</t>
  </si>
  <si>
    <t>Current</t>
  </si>
  <si>
    <t>Financial</t>
  </si>
  <si>
    <t>Quarter</t>
  </si>
  <si>
    <t>Year End</t>
  </si>
  <si>
    <t>Note</t>
  </si>
  <si>
    <t>31 March 2002</t>
  </si>
  <si>
    <t>30 June 2001</t>
  </si>
  <si>
    <t>RM'000</t>
  </si>
  <si>
    <t>Property, Plant and Equipment</t>
  </si>
  <si>
    <t>Intangible Assets</t>
  </si>
  <si>
    <t xml:space="preserve">Goodwill on consolidation </t>
  </si>
  <si>
    <t>Investments In Associated Companies</t>
  </si>
  <si>
    <t>Investments</t>
  </si>
  <si>
    <t>Long Term Debt</t>
  </si>
  <si>
    <t>Current Assets</t>
  </si>
  <si>
    <t>Stocks</t>
  </si>
  <si>
    <t xml:space="preserve">Trade Receivables </t>
  </si>
  <si>
    <t>Other Receivables</t>
  </si>
  <si>
    <t>Fixed Deposits</t>
  </si>
  <si>
    <t>Cash And Bank Balances</t>
  </si>
  <si>
    <t>Current Liabilities</t>
  </si>
  <si>
    <t>Trade Payables and accruals</t>
  </si>
  <si>
    <t>Other Payables and accruals</t>
  </si>
  <si>
    <t>Short Term Borrowings</t>
  </si>
  <si>
    <t>10a</t>
  </si>
  <si>
    <t xml:space="preserve">Hire Purchase and Lease Creditors </t>
  </si>
  <si>
    <t>Taxation</t>
  </si>
  <si>
    <t>Dividends</t>
  </si>
  <si>
    <t xml:space="preserve">Net Current Assets </t>
  </si>
  <si>
    <t>Share Capital</t>
  </si>
  <si>
    <t>Reserves</t>
  </si>
  <si>
    <t>Share Premium</t>
  </si>
  <si>
    <t>Reserve on Consolidation</t>
  </si>
  <si>
    <t>Capital Reserve</t>
  </si>
  <si>
    <t>Asset Revaluation Reserve</t>
  </si>
  <si>
    <t>Retained Profits</t>
  </si>
  <si>
    <t>Merger Deficit</t>
  </si>
  <si>
    <t>SHAREHOLDERS' FUNDS</t>
  </si>
  <si>
    <t>Minority Interest</t>
  </si>
  <si>
    <t>Long Term Loan</t>
  </si>
  <si>
    <t>Hire Purchase Creditors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</si>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</sst>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9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 quotePrefix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15" applyNumberFormat="1" applyFont="1" applyAlignment="1">
      <alignment/>
    </xf>
    <xf numFmtId="181" fontId="3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81" fontId="3" fillId="0" borderId="0" xfId="0" applyNumberFormat="1" applyFont="1" applyAlignment="1">
      <alignment/>
    </xf>
    <xf numFmtId="181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81" fontId="3" fillId="0" borderId="1" xfId="15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Fill="1" applyAlignment="1">
      <alignment/>
    </xf>
    <xf numFmtId="3" fontId="3" fillId="0" borderId="1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181" fontId="3" fillId="0" borderId="0" xfId="15" applyNumberFormat="1" applyFont="1" applyFill="1" applyBorder="1" applyAlignment="1">
      <alignment/>
    </xf>
    <xf numFmtId="3" fontId="4" fillId="0" borderId="2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81" fontId="3" fillId="0" borderId="3" xfId="15" applyNumberFormat="1" applyFont="1" applyFill="1" applyBorder="1" applyAlignment="1">
      <alignment/>
    </xf>
    <xf numFmtId="3" fontId="3" fillId="0" borderId="3" xfId="15" applyNumberFormat="1" applyFont="1" applyBorder="1" applyAlignment="1">
      <alignment/>
    </xf>
    <xf numFmtId="0" fontId="3" fillId="0" borderId="0" xfId="0" applyFont="1" applyAlignment="1">
      <alignment horizontal="left" indent="1"/>
    </xf>
    <xf numFmtId="181" fontId="4" fillId="0" borderId="2" xfId="15" applyNumberFormat="1" applyFont="1" applyFill="1" applyBorder="1" applyAlignment="1">
      <alignment/>
    </xf>
    <xf numFmtId="183" fontId="3" fillId="0" borderId="4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200" fontId="3" fillId="0" borderId="0" xfId="15" applyNumberFormat="1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hill%20Berhad%20(Task%20Force)\LISTING\MONTHLY%20CONSOL%20ACCOUNTS%20-%20FY%202002\Consol%20P&amp;L%20and%20BS%20fy2002-Mar'02\Consolidation%20Account\ConsolP&amp;L%20and%20BS-RBGROUP310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egmental reporting"/>
      <sheetName val="Cash flow subs"/>
      <sheetName val="Quarterly Report"/>
      <sheetName val="Notes 31.03.2002"/>
      <sheetName val="WorkingonNotes "/>
      <sheetName val="Income Statement 31.03.2002"/>
      <sheetName val="ConsolBS 31.03.2002"/>
      <sheetName val="Workings -share of assoc "/>
      <sheetName val="Permanent Adjustments "/>
      <sheetName val="Workings "/>
      <sheetName val="Current Adjustments "/>
      <sheetName val="Div.elim.adjustments"/>
      <sheetName val="Late .adjustments "/>
      <sheetName val="Fixed assets 31.03.2002"/>
    </sheetNames>
    <sheetDataSet>
      <sheetData sheetId="10">
        <row r="46">
          <cell r="X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="75" zoomScaleNormal="75" workbookViewId="0" topLeftCell="A1">
      <pane xSplit="7" ySplit="8" topLeftCell="H51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F53" sqref="F53"/>
    </sheetView>
  </sheetViews>
  <sheetFormatPr defaultColWidth="9.140625" defaultRowHeight="12.75"/>
  <cols>
    <col min="1" max="1" width="2.140625" style="1" customWidth="1"/>
    <col min="2" max="2" width="2.00390625" style="1" customWidth="1"/>
    <col min="3" max="3" width="5.140625" style="1" customWidth="1"/>
    <col min="4" max="4" width="11.57421875" style="1" customWidth="1"/>
    <col min="5" max="5" width="7.57421875" style="1" customWidth="1"/>
    <col min="6" max="6" width="20.8515625" style="1" customWidth="1"/>
    <col min="7" max="7" width="7.140625" style="2" customWidth="1"/>
    <col min="8" max="8" width="1.1484375" style="1" customWidth="1"/>
    <col min="9" max="9" width="19.57421875" style="1" customWidth="1"/>
    <col min="10" max="10" width="19.7109375" style="3" customWidth="1"/>
    <col min="11" max="11" width="0.85546875" style="4" customWidth="1"/>
    <col min="12" max="12" width="0.71875" style="1" customWidth="1"/>
    <col min="13" max="13" width="14.140625" style="1" bestFit="1" customWidth="1"/>
    <col min="14" max="14" width="7.57421875" style="1" bestFit="1" customWidth="1"/>
    <col min="15" max="16384" width="4.140625" style="1" customWidth="1"/>
  </cols>
  <sheetData>
    <row r="1" spans="12:16" ht="14.25">
      <c r="L1" s="3"/>
      <c r="M1" s="3"/>
      <c r="N1" s="3"/>
      <c r="O1" s="3"/>
      <c r="P1" s="3"/>
    </row>
    <row r="2" spans="1:11" ht="15">
      <c r="A2" s="5" t="s">
        <v>0</v>
      </c>
      <c r="B2" s="6"/>
      <c r="C2" s="6"/>
      <c r="D2" s="6"/>
      <c r="E2" s="6"/>
      <c r="F2" s="6"/>
      <c r="G2" s="7"/>
      <c r="H2" s="6"/>
      <c r="I2" s="6"/>
      <c r="J2" s="8"/>
      <c r="K2" s="9"/>
    </row>
    <row r="3" spans="1:13" ht="15">
      <c r="A3" s="5"/>
      <c r="B3" s="6"/>
      <c r="C3" s="6"/>
      <c r="D3" s="6"/>
      <c r="E3" s="6"/>
      <c r="F3" s="6"/>
      <c r="G3" s="7"/>
      <c r="H3" s="6"/>
      <c r="I3" s="10" t="s">
        <v>1</v>
      </c>
      <c r="J3" s="11" t="s">
        <v>1</v>
      </c>
      <c r="K3" s="12"/>
      <c r="M3" s="11"/>
    </row>
    <row r="4" spans="1:13" ht="15">
      <c r="A4" s="5"/>
      <c r="B4" s="6"/>
      <c r="C4" s="6"/>
      <c r="D4" s="6"/>
      <c r="E4" s="6"/>
      <c r="F4" s="6"/>
      <c r="G4" s="7"/>
      <c r="H4" s="6"/>
      <c r="I4" s="10" t="s">
        <v>2</v>
      </c>
      <c r="J4" s="11" t="s">
        <v>3</v>
      </c>
      <c r="K4" s="12"/>
      <c r="M4" s="11"/>
    </row>
    <row r="5" spans="1:13" ht="15">
      <c r="A5" s="5"/>
      <c r="B5" s="6"/>
      <c r="C5" s="6"/>
      <c r="D5" s="6"/>
      <c r="E5" s="6"/>
      <c r="F5" s="6"/>
      <c r="G5" s="7"/>
      <c r="H5" s="6"/>
      <c r="I5" s="11" t="s">
        <v>4</v>
      </c>
      <c r="J5" s="11" t="s">
        <v>5</v>
      </c>
      <c r="K5" s="12"/>
      <c r="M5" s="11"/>
    </row>
    <row r="6" spans="1:13" ht="15">
      <c r="A6" s="5"/>
      <c r="B6" s="6"/>
      <c r="C6" s="6"/>
      <c r="D6" s="6"/>
      <c r="E6" s="6"/>
      <c r="F6" s="6"/>
      <c r="G6" s="7"/>
      <c r="H6" s="6"/>
      <c r="I6" s="11" t="s">
        <v>6</v>
      </c>
      <c r="J6" s="11" t="s">
        <v>7</v>
      </c>
      <c r="K6" s="12"/>
      <c r="M6" s="11"/>
    </row>
    <row r="7" spans="1:13" ht="15.75">
      <c r="A7" s="5"/>
      <c r="B7" s="6"/>
      <c r="C7" s="6"/>
      <c r="D7" s="6"/>
      <c r="E7" s="6"/>
      <c r="F7" s="6"/>
      <c r="G7" s="13" t="s">
        <v>8</v>
      </c>
      <c r="H7" s="6"/>
      <c r="I7" s="14" t="s">
        <v>9</v>
      </c>
      <c r="J7" s="15" t="s">
        <v>10</v>
      </c>
      <c r="K7" s="16"/>
      <c r="M7" s="15"/>
    </row>
    <row r="8" spans="1:13" ht="15">
      <c r="A8" s="5"/>
      <c r="B8" s="6"/>
      <c r="C8" s="6"/>
      <c r="D8" s="6"/>
      <c r="E8" s="6"/>
      <c r="F8" s="6"/>
      <c r="G8" s="7"/>
      <c r="H8" s="6"/>
      <c r="I8" s="17" t="s">
        <v>11</v>
      </c>
      <c r="J8" s="11" t="s">
        <v>11</v>
      </c>
      <c r="K8" s="12"/>
      <c r="M8" s="11"/>
    </row>
    <row r="9" spans="1:11" ht="16.5" customHeight="1">
      <c r="A9" s="18"/>
      <c r="B9" s="1" t="s">
        <v>12</v>
      </c>
      <c r="I9" s="19">
        <v>32784</v>
      </c>
      <c r="J9" s="20">
        <v>29098</v>
      </c>
      <c r="K9" s="21"/>
    </row>
    <row r="10" spans="9:11" ht="8.25" customHeight="1">
      <c r="I10" s="19"/>
      <c r="K10" s="21"/>
    </row>
    <row r="11" spans="2:11" ht="14.25" customHeight="1" hidden="1">
      <c r="B11" s="1" t="s">
        <v>13</v>
      </c>
      <c r="I11" s="19"/>
      <c r="K11" s="21"/>
    </row>
    <row r="12" spans="9:11" ht="8.25" customHeight="1" hidden="1">
      <c r="I12" s="19"/>
      <c r="K12" s="21"/>
    </row>
    <row r="13" spans="2:11" ht="15.75" customHeight="1">
      <c r="B13" s="25" t="s">
        <v>14</v>
      </c>
      <c r="I13" s="19">
        <v>153</v>
      </c>
      <c r="J13" s="3">
        <v>0</v>
      </c>
      <c r="K13" s="21"/>
    </row>
    <row r="14" spans="9:11" ht="8.25" customHeight="1">
      <c r="I14" s="19"/>
      <c r="K14" s="21"/>
    </row>
    <row r="15" spans="1:11" ht="14.25">
      <c r="A15" s="18"/>
      <c r="B15" s="1" t="s">
        <v>15</v>
      </c>
      <c r="I15" s="19">
        <v>546</v>
      </c>
      <c r="J15" s="20">
        <v>2165</v>
      </c>
      <c r="K15" s="21"/>
    </row>
    <row r="16" spans="9:11" ht="8.25" customHeight="1">
      <c r="I16" s="19"/>
      <c r="J16" s="20"/>
      <c r="K16" s="21"/>
    </row>
    <row r="17" spans="2:11" ht="14.25">
      <c r="B17" s="1" t="s">
        <v>16</v>
      </c>
      <c r="G17" s="2">
        <v>6</v>
      </c>
      <c r="I17" s="19">
        <v>14</v>
      </c>
      <c r="J17" s="20">
        <v>9</v>
      </c>
      <c r="K17" s="21"/>
    </row>
    <row r="18" spans="9:11" ht="8.25" customHeight="1">
      <c r="I18" s="19"/>
      <c r="J18" s="20"/>
      <c r="K18" s="21"/>
    </row>
    <row r="19" spans="2:11" ht="14.25">
      <c r="B19" s="1" t="s">
        <v>17</v>
      </c>
      <c r="G19" s="2" t="s">
        <v>28</v>
      </c>
      <c r="I19" s="19">
        <v>65150</v>
      </c>
      <c r="J19" s="20">
        <v>67275</v>
      </c>
      <c r="K19" s="21"/>
    </row>
    <row r="20" spans="9:11" ht="8.25" customHeight="1">
      <c r="I20" s="19"/>
      <c r="J20" s="20"/>
      <c r="K20" s="21"/>
    </row>
    <row r="21" spans="1:13" ht="14.25">
      <c r="A21" s="18"/>
      <c r="G21" s="22"/>
      <c r="I21" s="19"/>
      <c r="J21" s="20"/>
      <c r="K21" s="21"/>
      <c r="M21" s="23"/>
    </row>
    <row r="22" spans="7:11" ht="14.25">
      <c r="G22" s="22"/>
      <c r="I22" s="19"/>
      <c r="J22" s="20"/>
      <c r="K22" s="21"/>
    </row>
    <row r="23" spans="1:11" ht="14.25">
      <c r="A23" s="18"/>
      <c r="B23" s="1" t="s">
        <v>18</v>
      </c>
      <c r="I23" s="19"/>
      <c r="J23" s="20"/>
      <c r="K23" s="21"/>
    </row>
    <row r="24" spans="9:11" ht="8.25" customHeight="1">
      <c r="I24" s="19"/>
      <c r="J24" s="20"/>
      <c r="K24" s="21"/>
    </row>
    <row r="25" spans="3:11" ht="14.25">
      <c r="C25" s="1" t="s">
        <v>19</v>
      </c>
      <c r="I25" s="19">
        <v>382</v>
      </c>
      <c r="J25" s="24">
        <v>348</v>
      </c>
      <c r="K25" s="21"/>
    </row>
    <row r="26" spans="1:11" ht="14.25">
      <c r="A26" s="18"/>
      <c r="C26" s="1" t="s">
        <v>20</v>
      </c>
      <c r="G26" s="22"/>
      <c r="I26" s="19">
        <v>372850</v>
      </c>
      <c r="J26" s="20">
        <f>152126+1604+149396</f>
        <v>303126</v>
      </c>
      <c r="K26" s="21"/>
    </row>
    <row r="27" spans="3:11" ht="14.25">
      <c r="C27" s="1" t="s">
        <v>21</v>
      </c>
      <c r="I27" s="19">
        <f>13191-750</f>
        <v>12441</v>
      </c>
      <c r="J27" s="20">
        <f>9072+125</f>
        <v>9197</v>
      </c>
      <c r="K27" s="21"/>
    </row>
    <row r="28" spans="2:11" ht="14.25">
      <c r="B28" s="25"/>
      <c r="C28" s="25" t="s">
        <v>22</v>
      </c>
      <c r="D28" s="25"/>
      <c r="E28" s="25"/>
      <c r="I28" s="19">
        <f>15858-0.4</f>
        <v>15857.6</v>
      </c>
      <c r="J28" s="20">
        <v>34829</v>
      </c>
      <c r="K28" s="21"/>
    </row>
    <row r="29" spans="3:11" ht="14.25">
      <c r="C29" s="1" t="s">
        <v>23</v>
      </c>
      <c r="I29" s="19">
        <f>24471-505.6</f>
        <v>23965.4</v>
      </c>
      <c r="J29" s="20">
        <v>16286</v>
      </c>
      <c r="K29" s="21"/>
    </row>
    <row r="30" spans="9:11" ht="14.25">
      <c r="I30" s="19"/>
      <c r="J30" s="20"/>
      <c r="K30" s="21"/>
    </row>
    <row r="31" spans="9:14" ht="14.25">
      <c r="I31" s="26">
        <f>SUM(I25:I30)</f>
        <v>425496</v>
      </c>
      <c r="J31" s="26">
        <f>SUM(J25:J30)</f>
        <v>363786</v>
      </c>
      <c r="K31" s="21"/>
      <c r="N31" s="27"/>
    </row>
    <row r="32" spans="2:11" ht="14.25">
      <c r="B32" s="1" t="s">
        <v>24</v>
      </c>
      <c r="C32" s="28"/>
      <c r="I32" s="19"/>
      <c r="J32" s="20"/>
      <c r="K32" s="21"/>
    </row>
    <row r="33" spans="9:11" ht="7.5" customHeight="1">
      <c r="I33" s="19"/>
      <c r="J33" s="20"/>
      <c r="K33" s="21"/>
    </row>
    <row r="34" spans="1:11" ht="14.25">
      <c r="A34" s="18"/>
      <c r="C34" s="1" t="s">
        <v>25</v>
      </c>
      <c r="G34" s="22"/>
      <c r="I34" s="19">
        <v>184303</v>
      </c>
      <c r="J34" s="29">
        <f>170734+3688</f>
        <v>174422</v>
      </c>
      <c r="K34" s="21"/>
    </row>
    <row r="35" spans="3:11" ht="14.25">
      <c r="C35" s="1" t="s">
        <v>26</v>
      </c>
      <c r="I35" s="19">
        <v>27500</v>
      </c>
      <c r="J35" s="29">
        <f>18680+912</f>
        <v>19592</v>
      </c>
      <c r="K35" s="21"/>
    </row>
    <row r="36" spans="3:11" ht="14.25">
      <c r="C36" s="1" t="s">
        <v>27</v>
      </c>
      <c r="G36" s="2" t="s">
        <v>28</v>
      </c>
      <c r="I36" s="19">
        <f>22730+15313-1255</f>
        <v>36788</v>
      </c>
      <c r="J36" s="30">
        <v>13440</v>
      </c>
      <c r="K36" s="21"/>
    </row>
    <row r="37" spans="3:11" ht="14.25">
      <c r="C37" s="1" t="s">
        <v>29</v>
      </c>
      <c r="G37" s="2" t="s">
        <v>28</v>
      </c>
      <c r="I37" s="19">
        <v>2238</v>
      </c>
      <c r="J37" s="29">
        <v>1462</v>
      </c>
      <c r="K37" s="21"/>
    </row>
    <row r="38" spans="3:11" ht="14.25">
      <c r="C38" s="1" t="s">
        <v>30</v>
      </c>
      <c r="I38" s="19">
        <v>3459</v>
      </c>
      <c r="J38" s="29">
        <v>15927</v>
      </c>
      <c r="K38" s="21"/>
    </row>
    <row r="39" spans="3:11" ht="14.25">
      <c r="C39" s="1" t="s">
        <v>31</v>
      </c>
      <c r="G39" s="22"/>
      <c r="I39" s="19">
        <f>'[1]ConsolBS 31.03.2002'!$X$46/1000</f>
        <v>0</v>
      </c>
      <c r="J39" s="20">
        <v>5688</v>
      </c>
      <c r="K39" s="21"/>
    </row>
    <row r="40" spans="3:14" ht="14.25">
      <c r="C40" s="28"/>
      <c r="F40"/>
      <c r="I40" s="31">
        <f>SUM(I34:I39)</f>
        <v>254288</v>
      </c>
      <c r="J40" s="31">
        <f>SUM(J34:J39)</f>
        <v>230531</v>
      </c>
      <c r="K40" s="32"/>
      <c r="L40" s="32"/>
      <c r="M40" s="4"/>
      <c r="N40" s="27"/>
    </row>
    <row r="41" spans="3:11" ht="14.25" hidden="1">
      <c r="C41" s="28"/>
      <c r="I41" s="19"/>
      <c r="J41" s="29"/>
      <c r="K41" s="21"/>
    </row>
    <row r="42" spans="9:11" ht="14.25">
      <c r="I42" s="19"/>
      <c r="J42" s="29"/>
      <c r="K42" s="21"/>
    </row>
    <row r="43" spans="2:14" ht="14.25">
      <c r="B43" s="1" t="s">
        <v>32</v>
      </c>
      <c r="I43" s="32">
        <f>I31-I40</f>
        <v>171208</v>
      </c>
      <c r="J43" s="32">
        <f>J31-J40</f>
        <v>133255</v>
      </c>
      <c r="K43" s="21"/>
      <c r="N43" s="27"/>
    </row>
    <row r="44" spans="9:11" ht="8.25" customHeight="1">
      <c r="I44" s="33"/>
      <c r="J44" s="29"/>
      <c r="K44" s="21"/>
    </row>
    <row r="45" spans="9:14" ht="15.75" thickBot="1">
      <c r="I45" s="34">
        <f>SUM(I9:I22)+I43</f>
        <v>269855</v>
      </c>
      <c r="J45" s="34">
        <f>SUM(J9:J22)+J43</f>
        <v>231802</v>
      </c>
      <c r="K45" s="35"/>
      <c r="M45" s="27"/>
      <c r="N45" s="27"/>
    </row>
    <row r="46" spans="9:11" ht="15" thickTop="1">
      <c r="I46" s="19"/>
      <c r="J46" s="29"/>
      <c r="K46" s="21"/>
    </row>
    <row r="47" spans="2:11" ht="14.25">
      <c r="B47" s="36" t="s">
        <v>33</v>
      </c>
      <c r="C47" s="36"/>
      <c r="G47" s="22"/>
      <c r="I47" s="19">
        <v>79000</v>
      </c>
      <c r="J47" s="29">
        <v>79000</v>
      </c>
      <c r="K47" s="21"/>
    </row>
    <row r="48" spans="2:11" ht="14.25">
      <c r="B48" s="36" t="s">
        <v>34</v>
      </c>
      <c r="C48" s="37"/>
      <c r="I48" s="19"/>
      <c r="J48" s="29"/>
      <c r="K48" s="21"/>
    </row>
    <row r="49" spans="2:11" ht="14.25">
      <c r="B49" s="36"/>
      <c r="C49" s="36" t="s">
        <v>35</v>
      </c>
      <c r="I49" s="19">
        <v>25033</v>
      </c>
      <c r="J49" s="29">
        <v>25033</v>
      </c>
      <c r="K49" s="21"/>
    </row>
    <row r="50" spans="2:11" ht="14.25">
      <c r="B50" s="36"/>
      <c r="C50" s="36" t="s">
        <v>36</v>
      </c>
      <c r="I50" s="19">
        <v>2655</v>
      </c>
      <c r="J50" s="29">
        <v>2655</v>
      </c>
      <c r="K50" s="21"/>
    </row>
    <row r="51" spans="2:11" ht="14.25">
      <c r="B51" s="36"/>
      <c r="C51" s="36" t="s">
        <v>37</v>
      </c>
      <c r="I51" s="19">
        <v>250</v>
      </c>
      <c r="J51" s="29">
        <v>250</v>
      </c>
      <c r="K51" s="21"/>
    </row>
    <row r="52" spans="2:11" ht="14.25">
      <c r="B52" s="36"/>
      <c r="C52" s="36" t="s">
        <v>38</v>
      </c>
      <c r="I52" s="19">
        <v>2434</v>
      </c>
      <c r="J52" s="29">
        <v>2434</v>
      </c>
      <c r="K52" s="21"/>
    </row>
    <row r="53" spans="2:11" ht="14.25">
      <c r="B53" s="36"/>
      <c r="C53" s="36" t="s">
        <v>39</v>
      </c>
      <c r="I53" s="19">
        <v>115138</v>
      </c>
      <c r="J53" s="29">
        <v>75809</v>
      </c>
      <c r="K53" s="21"/>
    </row>
    <row r="54" spans="2:11" ht="14.25">
      <c r="B54" s="36"/>
      <c r="C54" s="36" t="s">
        <v>40</v>
      </c>
      <c r="I54" s="19">
        <v>-32718</v>
      </c>
      <c r="J54" s="20">
        <v>-32718</v>
      </c>
      <c r="K54" s="21"/>
    </row>
    <row r="55" spans="9:11" ht="8.25" customHeight="1">
      <c r="I55" s="38"/>
      <c r="J55" s="39"/>
      <c r="K55" s="21"/>
    </row>
    <row r="56" spans="2:11" ht="14.25">
      <c r="B56" s="1" t="s">
        <v>41</v>
      </c>
      <c r="C56" s="36"/>
      <c r="H56" s="33">
        <f>SUM(H47:H54)</f>
        <v>0</v>
      </c>
      <c r="I56" s="32">
        <f>SUM(I47:I54)</f>
        <v>191792</v>
      </c>
      <c r="J56" s="32">
        <f>SUM(J47:J54)</f>
        <v>152463</v>
      </c>
      <c r="K56" s="21"/>
    </row>
    <row r="57" spans="3:11" ht="14.25">
      <c r="C57" s="36"/>
      <c r="I57" s="19"/>
      <c r="J57" s="29"/>
      <c r="K57" s="21"/>
    </row>
    <row r="58" spans="2:10" ht="14.25">
      <c r="B58" s="36" t="s">
        <v>42</v>
      </c>
      <c r="C58" s="36"/>
      <c r="I58" s="19">
        <v>5257.1</v>
      </c>
      <c r="J58" s="29">
        <v>4617</v>
      </c>
    </row>
    <row r="59" spans="1:11" ht="14.25">
      <c r="A59" s="18"/>
      <c r="B59" s="36" t="s">
        <v>43</v>
      </c>
      <c r="C59" s="36"/>
      <c r="G59" s="2" t="s">
        <v>28</v>
      </c>
      <c r="I59" s="19">
        <f>83463-15313</f>
        <v>68150</v>
      </c>
      <c r="J59" s="29">
        <v>70744</v>
      </c>
      <c r="K59" s="21"/>
    </row>
    <row r="60" spans="1:11" ht="14.25">
      <c r="A60" s="18"/>
      <c r="B60" s="36" t="s">
        <v>44</v>
      </c>
      <c r="C60" s="36"/>
      <c r="G60" s="2" t="s">
        <v>28</v>
      </c>
      <c r="I60" s="19">
        <v>3879</v>
      </c>
      <c r="J60" s="29">
        <v>2652</v>
      </c>
      <c r="K60" s="21"/>
    </row>
    <row r="61" spans="1:11" ht="14.25">
      <c r="A61" s="18"/>
      <c r="B61" s="36" t="s">
        <v>45</v>
      </c>
      <c r="C61" s="36"/>
      <c r="I61" s="19">
        <v>777</v>
      </c>
      <c r="J61" s="29">
        <v>1326</v>
      </c>
      <c r="K61" s="1"/>
    </row>
    <row r="62" spans="1:11" ht="14.25">
      <c r="A62" s="18"/>
      <c r="B62" s="40"/>
      <c r="C62" s="40"/>
      <c r="I62" s="19"/>
      <c r="J62" s="29"/>
      <c r="K62" s="1"/>
    </row>
    <row r="63" spans="1:11" ht="15.75" thickBot="1">
      <c r="A63" s="18"/>
      <c r="I63" s="41">
        <f>SUM(I56:I61)</f>
        <v>269855.1</v>
      </c>
      <c r="J63" s="41">
        <f>SUM(J56:J61)</f>
        <v>231802</v>
      </c>
      <c r="K63" s="35"/>
    </row>
    <row r="64" spans="9:11" ht="15" thickTop="1">
      <c r="I64" s="19"/>
      <c r="J64" s="1"/>
      <c r="K64" s="21"/>
    </row>
    <row r="65" spans="1:13" ht="15" thickBot="1">
      <c r="A65" s="18"/>
      <c r="B65" s="1" t="s">
        <v>46</v>
      </c>
      <c r="I65" s="42">
        <f>(I56-I21)/I47</f>
        <v>2.427746835443038</v>
      </c>
      <c r="J65" s="42">
        <f>(J56-J21)/J47</f>
        <v>1.9299113924050633</v>
      </c>
      <c r="K65" s="21"/>
      <c r="M65" s="43"/>
    </row>
    <row r="66" spans="10:11" ht="15" thickTop="1">
      <c r="J66" s="33"/>
      <c r="K66" s="21"/>
    </row>
    <row r="67" spans="1:11" ht="14.25">
      <c r="A67" s="44"/>
      <c r="B67" s="44"/>
      <c r="J67" s="45"/>
      <c r="K67" s="21"/>
    </row>
    <row r="68" spans="1:11" ht="14.25">
      <c r="A68" s="44"/>
      <c r="B68" s="44"/>
      <c r="J68" s="33"/>
      <c r="K68" s="21"/>
    </row>
    <row r="69" spans="1:11" ht="14.25">
      <c r="A69" s="44"/>
      <c r="B69" s="44"/>
      <c r="C69" s="44"/>
      <c r="J69" s="33"/>
      <c r="K69" s="21"/>
    </row>
    <row r="70" spans="1:2" ht="14.25">
      <c r="A70" s="44"/>
      <c r="B70" s="44"/>
    </row>
    <row r="71" spans="1:11" ht="14.25">
      <c r="A71" s="44"/>
      <c r="B71" s="44"/>
      <c r="J71" s="33"/>
      <c r="K71" s="21"/>
    </row>
    <row r="72" spans="10:11" ht="14.25">
      <c r="J72" s="33"/>
      <c r="K72" s="21"/>
    </row>
    <row r="73" spans="10:11" ht="14.25">
      <c r="J73" s="33"/>
      <c r="K73" s="21"/>
    </row>
    <row r="74" spans="10:11" ht="14.25">
      <c r="J74" s="33"/>
      <c r="K74" s="21"/>
    </row>
    <row r="75" spans="10:11" ht="14.25">
      <c r="J75" s="33"/>
      <c r="K75" s="21"/>
    </row>
    <row r="76" spans="10:11" ht="14.25">
      <c r="J76" s="33"/>
      <c r="K76" s="21"/>
    </row>
    <row r="77" spans="10:11" ht="14.25">
      <c r="J77" s="33"/>
      <c r="K77" s="21"/>
    </row>
    <row r="78" spans="10:11" ht="14.25">
      <c r="J78" s="33"/>
      <c r="K78" s="21"/>
    </row>
    <row r="79" spans="10:11" ht="14.25">
      <c r="J79" s="33"/>
      <c r="K79" s="21"/>
    </row>
    <row r="80" spans="10:11" ht="14.25">
      <c r="J80" s="33"/>
      <c r="K80" s="21"/>
    </row>
    <row r="81" spans="10:11" ht="14.25">
      <c r="J81" s="33"/>
      <c r="K81" s="21"/>
    </row>
    <row r="82" spans="10:11" ht="14.25">
      <c r="J82" s="33"/>
      <c r="K82" s="21"/>
    </row>
    <row r="83" spans="10:11" ht="14.25">
      <c r="J83" s="33"/>
      <c r="K83" s="21"/>
    </row>
    <row r="84" spans="10:11" ht="14.25">
      <c r="J84" s="33"/>
      <c r="K84" s="21"/>
    </row>
    <row r="85" spans="10:11" ht="14.25">
      <c r="J85" s="33"/>
      <c r="K85" s="21"/>
    </row>
    <row r="86" spans="10:11" ht="14.25">
      <c r="J86" s="33"/>
      <c r="K86" s="21"/>
    </row>
    <row r="87" spans="10:11" ht="14.25">
      <c r="J87" s="33"/>
      <c r="K87" s="21"/>
    </row>
    <row r="88" spans="10:11" ht="14.25">
      <c r="J88" s="33"/>
      <c r="K88" s="21"/>
    </row>
    <row r="89" spans="10:11" ht="14.25">
      <c r="J89" s="33"/>
      <c r="K89" s="21"/>
    </row>
    <row r="90" spans="10:11" ht="14.25">
      <c r="J90" s="33"/>
      <c r="K90" s="21"/>
    </row>
    <row r="91" spans="10:11" ht="14.25">
      <c r="J91" s="33"/>
      <c r="K91" s="21"/>
    </row>
    <row r="92" spans="10:11" ht="14.25">
      <c r="J92" s="33"/>
      <c r="K92" s="21"/>
    </row>
    <row r="93" spans="10:11" ht="14.25">
      <c r="J93" s="33"/>
      <c r="K93" s="21"/>
    </row>
    <row r="94" spans="10:11" ht="14.25">
      <c r="J94" s="33"/>
      <c r="K94" s="21"/>
    </row>
    <row r="95" spans="10:11" ht="14.25">
      <c r="J95" s="33"/>
      <c r="K95" s="21"/>
    </row>
    <row r="96" spans="10:11" ht="14.25">
      <c r="J96" s="33"/>
      <c r="K96" s="21"/>
    </row>
  </sheetData>
  <printOptions horizontalCentered="1"/>
  <pageMargins left="0.61" right="0.31496062992125984" top="0.51" bottom="0.5118110236220472" header="0.2362204724409449" footer="0.1968503937007874"/>
  <pageSetup fitToHeight="1" fitToWidth="1" horizontalDpi="600" verticalDpi="600" orientation="portrait" paperSize="9" scale="72" r:id="rId1"/>
  <headerFooter alignWithMargins="0">
    <oddFooter>&amp;L&amp;A&amp;R&amp;F,&amp;D,&amp;T</oddFoot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TRTANUS</cp:lastModifiedBy>
  <dcterms:created xsi:type="dcterms:W3CDTF">2002-05-30T09:26:14Z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